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11100" windowHeight="6855" activeTab="3"/>
  </bookViews>
  <sheets>
    <sheet name="fedlap" sheetId="1" r:id="rId1"/>
    <sheet name="eszköz" sheetId="2" r:id="rId2"/>
    <sheet name="forrás" sheetId="3" r:id="rId3"/>
    <sheet name="Mutatók" sheetId="4" r:id="rId4"/>
    <sheet name="eredménykim" sheetId="5" r:id="rId5"/>
  </sheets>
  <externalReferences>
    <externalReference r:id="rId8"/>
    <externalReference r:id="rId9"/>
  </externalReferences>
  <definedNames>
    <definedName name="_16._Az_Alapra_átszállt_követelések_behajtásával_kapcsolatos_ráfordítások">#REF!</definedName>
    <definedName name="_xlnm.Print_Area" localSheetId="4">'eredménykim'!$A$1:$E$40</definedName>
  </definedNames>
  <calcPr fullCalcOnLoad="1"/>
</workbook>
</file>

<file path=xl/sharedStrings.xml><?xml version="1.0" encoding="utf-8"?>
<sst xmlns="http://schemas.openxmlformats.org/spreadsheetml/2006/main" count="277" uniqueCount="207">
  <si>
    <t>Ssz.</t>
  </si>
  <si>
    <t>ESZKÖZÖK</t>
  </si>
  <si>
    <t>a</t>
  </si>
  <si>
    <t>b</t>
  </si>
  <si>
    <t>c</t>
  </si>
  <si>
    <t>d</t>
  </si>
  <si>
    <t>e</t>
  </si>
  <si>
    <t>01.</t>
  </si>
  <si>
    <t>A) BEFEKTETETT ESZKÖZÖK</t>
  </si>
  <si>
    <t>02.</t>
  </si>
  <si>
    <t>I. IMMATERIÁLIS JAVAK</t>
  </si>
  <si>
    <t>03.</t>
  </si>
  <si>
    <t>04.</t>
  </si>
  <si>
    <t>05.</t>
  </si>
  <si>
    <t>II. TÁRGYI ESZKÖZÖK</t>
  </si>
  <si>
    <t>06.</t>
  </si>
  <si>
    <t>07.</t>
  </si>
  <si>
    <t>08.</t>
  </si>
  <si>
    <t>09.</t>
  </si>
  <si>
    <t>10.</t>
  </si>
  <si>
    <t>11.</t>
  </si>
  <si>
    <t>12.</t>
  </si>
  <si>
    <t>III. BEFEKTETETT PÉNZÜGYI ESZKÖZÖK</t>
  </si>
  <si>
    <t>13.</t>
  </si>
  <si>
    <t>14.</t>
  </si>
  <si>
    <t>15.</t>
  </si>
  <si>
    <t>16.</t>
  </si>
  <si>
    <t>17.</t>
  </si>
  <si>
    <t>18.</t>
  </si>
  <si>
    <t>B) FORGÓESZKÖZÖK</t>
  </si>
  <si>
    <t>19.</t>
  </si>
  <si>
    <t>I. KÉSZLETEK</t>
  </si>
  <si>
    <t>24.</t>
  </si>
  <si>
    <t>25.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</si>
  <si>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</si>
  <si>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</si>
  <si>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</si>
  <si>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</si>
  <si>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</si>
  <si>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</si>
  <si>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</si>
  <si>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</si>
  <si>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</si>
  <si>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</si>
  <si>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</si>
  <si>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42.</t>
  </si>
  <si>
    <t>43.</t>
  </si>
  <si>
    <t>44.</t>
  </si>
  <si>
    <t>47.</t>
  </si>
  <si>
    <t>48.</t>
  </si>
  <si>
    <t xml:space="preserve">  M É R L E G</t>
  </si>
  <si>
    <t>Pénztárak Garancia Alapja</t>
  </si>
  <si>
    <t>Előző év(ek) módosításai</t>
  </si>
  <si>
    <t>Tárgyév</t>
  </si>
  <si>
    <t>1. Vagyoni értékű jogok</t>
  </si>
  <si>
    <t>2. Szellemi termékek</t>
  </si>
  <si>
    <t>4. Immateriális javak értékhelyesbítése</t>
  </si>
  <si>
    <t>4. Beruházásokra adott előlegek</t>
  </si>
  <si>
    <t>5. Tárgyi eszközök értékhelyesbítése</t>
  </si>
  <si>
    <t xml:space="preserve">    a) garancia díj követelések</t>
  </si>
  <si>
    <t xml:space="preserve">    b) tagpénztárak rendkívüli befizetésére szóló követelések</t>
  </si>
  <si>
    <t xml:space="preserve">    c) Alapra átszállt befagyott követelések</t>
  </si>
  <si>
    <t xml:space="preserve">    e) szolgáltatási számla kiegészítéséből eredő követelések</t>
  </si>
  <si>
    <t xml:space="preserve">    f) tagpénztárakkal szembeni egyéb követelések</t>
  </si>
  <si>
    <t>2. Pénztártagokkal, kedvezményezettekkel szembeni követelés</t>
  </si>
  <si>
    <t>III. ÉRTÉKPAPÍROK</t>
  </si>
  <si>
    <t>IV. PÉNZESZKÖZÖK</t>
  </si>
  <si>
    <t>1. Pénztár, csekkek</t>
  </si>
  <si>
    <t>2. Bankbetétek</t>
  </si>
  <si>
    <t>C) AKTÍV IDŐBELI ELHATÁROLÁSOK</t>
  </si>
  <si>
    <t>ESZKÖZÖK (AKTÍVÁK) ÖSSZESEN</t>
  </si>
  <si>
    <t>ezer Ft-ban</t>
  </si>
  <si>
    <t>I. Mérleg</t>
  </si>
  <si>
    <t>II. Eredménykimutatás</t>
  </si>
  <si>
    <t>Keltezés:</t>
  </si>
  <si>
    <t>Cégszerű aláírás</t>
  </si>
  <si>
    <t xml:space="preserve">    Éves beszámoló</t>
  </si>
  <si>
    <t>Előző év</t>
  </si>
  <si>
    <t>FORRÁSOK</t>
  </si>
  <si>
    <t>51.</t>
  </si>
  <si>
    <t>D) SAJÁT TŐKE</t>
  </si>
  <si>
    <t>III. ÉRTÉKELÉSI TARTALÉK</t>
  </si>
  <si>
    <t>IV. MÉRLEG SZERINTI EREDMÉNY</t>
  </si>
  <si>
    <t>E) CÉLTARTALÉKOK</t>
  </si>
  <si>
    <t>F) KÖTELEZETTSÉGEK</t>
  </si>
  <si>
    <t>II. RÖVID LEJÁRATÚ KÖTELEZETTSÉGEK</t>
  </si>
  <si>
    <t>1. Tagpénztárakkal szembeni kötelezettségek</t>
  </si>
  <si>
    <t>Tétel megnevezése</t>
  </si>
  <si>
    <t>01. Tagpénztárakkal szemben elszámolt díjbevételek</t>
  </si>
  <si>
    <t>02. Rendkívüli tagpénztári befizetések</t>
  </si>
  <si>
    <t>03. Pénztártagok jogi képviseletéért felszámított díjak</t>
  </si>
  <si>
    <t>20.</t>
  </si>
  <si>
    <t>21.</t>
  </si>
  <si>
    <t>22.</t>
  </si>
  <si>
    <t>23.</t>
  </si>
  <si>
    <t>26.</t>
  </si>
  <si>
    <t>II. KÖVETELÉSEK</t>
  </si>
  <si>
    <t>1. Tagpénztárakkal szembeni követelések</t>
  </si>
  <si>
    <t>G) PASSZÍV IDŐBELI ELHATÁROLÁSOK</t>
  </si>
  <si>
    <t>FORRÁSOK (PASSZÍVÁK) ÖSSZESEN</t>
  </si>
  <si>
    <t>Statisztikai számjel</t>
  </si>
  <si>
    <t>1</t>
  </si>
  <si>
    <t>8</t>
  </si>
  <si>
    <t>0</t>
  </si>
  <si>
    <t>7</t>
  </si>
  <si>
    <t>9</t>
  </si>
  <si>
    <t>5</t>
  </si>
  <si>
    <t>6</t>
  </si>
  <si>
    <t>2</t>
  </si>
  <si>
    <t xml:space="preserve"> I. M É R L E G</t>
  </si>
  <si>
    <t xml:space="preserve"> II. EREDMÉNYKIMUTATÁS</t>
  </si>
  <si>
    <t>3. Immateriális javakra adott előleg</t>
  </si>
  <si>
    <t>1. Ingatlanok és kapcsolódó vagyoni értékű jogok</t>
  </si>
  <si>
    <t>3. Beruházások, felújítások</t>
  </si>
  <si>
    <t>2 .Gépek, berendezések, felszerelések, járművek</t>
  </si>
  <si>
    <t>1. Egyéb tartósan adott kölcsönök</t>
  </si>
  <si>
    <t>2. Tartós hitelviszonyt megtestesítő értékpapír</t>
  </si>
  <si>
    <t>3. Követelések áruszállításból és szolgáltatásból</t>
  </si>
  <si>
    <t>4. Egyéb követelések</t>
  </si>
  <si>
    <t>1. Forgatási célú hitelviszonyt megtestesítő értékpapírok</t>
  </si>
  <si>
    <t xml:space="preserve">    a) államkötvény</t>
  </si>
  <si>
    <t xml:space="preserve">    b) kincstárjegy</t>
  </si>
  <si>
    <t>I.    JEGYZETT TŐKE</t>
  </si>
  <si>
    <t>I.  HOSSZÚ LEJÁRATÚ KÖTELEZETTSÉGEK</t>
  </si>
  <si>
    <t>II.  TARTALÉKTŐKE</t>
  </si>
  <si>
    <t>2. Rövid lejáratú hitelek, kölcsönök</t>
  </si>
  <si>
    <t>3. Állammal szembeni kötelezettségek</t>
  </si>
  <si>
    <t>4. Egyéb rövid lejáratú kötelezettségek</t>
  </si>
  <si>
    <t>04. Befagyott követelések kifizetésével kapcsolatos ráfordítások</t>
  </si>
  <si>
    <t>05. Pénztártagok jogi képviseletével összefüggő ráfordítások</t>
  </si>
  <si>
    <t>06. Szolgáltatási tartalék kiegészítésével kapcsolatos ráfordítások</t>
  </si>
  <si>
    <t>07. Alapra átszállt követelések behajtásával kapcsolatos ráfordítások</t>
  </si>
  <si>
    <t>08. Anyagjellegű ráfordítások</t>
  </si>
  <si>
    <t>09. Személyi jellegű ráfordítások</t>
  </si>
  <si>
    <t>10. Értékcsökkenési leírás</t>
  </si>
  <si>
    <t>V.  Egyéb ráfordítások</t>
  </si>
  <si>
    <t>11. Befektetett pénzügyi eszközök kamatai, árfolyamnyeresége</t>
  </si>
  <si>
    <t>12. Egyéb kapott (járó) kamatok és kamatjellegű bevételek</t>
  </si>
  <si>
    <t>13. Pénzügyi műveletek egyéb bevételei</t>
  </si>
  <si>
    <t xml:space="preserve">14. Befektetett pénzügyi eszközök árfolyamvesztesége  </t>
  </si>
  <si>
    <t>15. Fizetendő kamatok és kamatjellegű ráfordítások</t>
  </si>
  <si>
    <t>16. Értékpapírok, bankbetétek értékvesztése</t>
  </si>
  <si>
    <t xml:space="preserve">      Ebből: garanciadíjbevétel</t>
  </si>
  <si>
    <t>I.   Garanciális bevételek (01+02+03)</t>
  </si>
  <si>
    <t>II.  Egyéb bevételek</t>
  </si>
  <si>
    <t xml:space="preserve">      Ebből: visszaírt értékvesztés</t>
  </si>
  <si>
    <t xml:space="preserve">       Ebből: értékvesztés </t>
  </si>
  <si>
    <t>III.Garanciális ráfordítások(04+05+06+07)</t>
  </si>
  <si>
    <t>B.    Pénzügyi műveletek eredménye( VI-VII)</t>
  </si>
  <si>
    <t>VIII.Rendkívüli bevételek</t>
  </si>
  <si>
    <t>IX.   Rendkívüli ráfordítások</t>
  </si>
  <si>
    <t>C.    Rendkívüli eredmény(VIII-IX)</t>
  </si>
  <si>
    <t>D.    Mérleg szerinti eredmény (+-A+-B+-C)</t>
  </si>
  <si>
    <t>17. Pénzügyi műveletek egyéb ráfordításai</t>
  </si>
  <si>
    <t>A. Szokásos tevékenység eredménye (I+II-III-IV-V)</t>
  </si>
  <si>
    <t>33.</t>
  </si>
  <si>
    <t>39.</t>
  </si>
  <si>
    <t>40.</t>
  </si>
  <si>
    <t>41.</t>
  </si>
  <si>
    <t>45.</t>
  </si>
  <si>
    <t>46.</t>
  </si>
  <si>
    <t>49.</t>
  </si>
  <si>
    <t>50.</t>
  </si>
  <si>
    <t>1. Bevételek aktív időbeli elhatárolása</t>
  </si>
  <si>
    <t>2. Költségek, ráfordítások aktív időbeli elhatárolása</t>
  </si>
  <si>
    <t>53.</t>
  </si>
  <si>
    <t>52.</t>
  </si>
  <si>
    <t>54.</t>
  </si>
  <si>
    <t>1. Bevételek passzív időbeli elhatárolása</t>
  </si>
  <si>
    <t>2. Költségek, ráfordítások passzív időbeli elhatárolása</t>
  </si>
  <si>
    <t>55.</t>
  </si>
  <si>
    <t>56.</t>
  </si>
  <si>
    <t>3. Halasztott bevételek</t>
  </si>
  <si>
    <t>IV. Működéssel kapcsolatos ráfordítások (8+9+10)</t>
  </si>
  <si>
    <t>VI. Pénzügyi műveletek bevételei (11+12+13)</t>
  </si>
  <si>
    <t>VII. Pénzügyi műveletek ráfordításai (14+15+16+17)</t>
  </si>
  <si>
    <t>2002. év</t>
  </si>
  <si>
    <t>1068 Budapest Dózsa György út 84/a</t>
  </si>
  <si>
    <t>székhely</t>
  </si>
  <si>
    <t>Budapest, 2003. május 31.</t>
  </si>
  <si>
    <t>Pénzügyi, vagyoni helyzetet jellemzö mutatók</t>
  </si>
  <si>
    <t>Bázis évre</t>
  </si>
  <si>
    <t>Tárgy évre</t>
  </si>
  <si>
    <t>Befektetett eszközök aránya  =</t>
  </si>
  <si>
    <t>Befektetett eszközök x 100</t>
  </si>
  <si>
    <t>Összes eszköz</t>
  </si>
  <si>
    <t>Forgóeszközök aránya =</t>
  </si>
  <si>
    <t>Forgóeszközök+aktív időbeli elhatárolás x 100</t>
  </si>
  <si>
    <t>Tőkeerősség (saját tőke aránya) =</t>
  </si>
  <si>
    <t>Saját tőke</t>
  </si>
  <si>
    <t>Mérleg főösszege</t>
  </si>
  <si>
    <t>Mérleg szerinti eredmény aránya a saját</t>
  </si>
  <si>
    <t>tőkéhez viszonyítva =</t>
  </si>
  <si>
    <t>Mérleg szerinti eredmény x 100</t>
  </si>
  <si>
    <t>Kötelezettségek aránya =</t>
  </si>
  <si>
    <t>Kötelezettségek x 100</t>
  </si>
  <si>
    <t>Mérleg főösszeg</t>
  </si>
  <si>
    <t>Befektetett eszközök fedezete =</t>
  </si>
  <si>
    <t>Saját tőke x 100</t>
  </si>
  <si>
    <t>Befektetett eszközök</t>
  </si>
  <si>
    <t>Likviditási mutató =</t>
  </si>
  <si>
    <t xml:space="preserve">Forgóeszközök x 100            </t>
  </si>
  <si>
    <t>Rövid lejáratú kötelezettségek</t>
  </si>
  <si>
    <t>Eszköz arányos jövedelmezőség =</t>
  </si>
  <si>
    <t>Eszközök összesen</t>
  </si>
  <si>
    <t>Díjbevétel arányos mérlegszerinti eredmény =</t>
  </si>
  <si>
    <t>Garanciális bevétel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</si>
</sst>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65">
    <font>
      <sz val="10"/>
      <name val="Arial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Arial CE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10"/>
      <name val="Arial"/>
      <family val="0"/>
    </font>
    <font>
      <sz val="20"/>
      <name val="Times New Roman CE"/>
      <family val="1"/>
    </font>
    <font>
      <b/>
      <sz val="10"/>
      <name val="Arial CE"/>
      <family val="0"/>
    </font>
    <font>
      <b/>
      <sz val="20"/>
      <name val="Arial CE"/>
      <family val="0"/>
    </font>
    <font>
      <b/>
      <sz val="14"/>
      <name val="Times New Roman CE"/>
      <family val="1"/>
    </font>
    <font>
      <b/>
      <sz val="14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2"/>
      <name val="Arial CE"/>
      <family val="2"/>
    </font>
    <font>
      <u val="single"/>
      <sz val="22"/>
      <name val="Colonna MT"/>
      <family val="5"/>
    </font>
    <font>
      <b/>
      <sz val="16"/>
      <name val="Arial CE"/>
      <family val="2"/>
    </font>
    <font>
      <sz val="16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i/>
      <u val="single"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56" applyFont="1" applyBorder="1">
      <alignment/>
      <protection/>
    </xf>
    <xf numFmtId="0" fontId="7" fillId="0" borderId="0" xfId="56" applyFont="1" applyBorder="1" applyAlignment="1">
      <alignment vertical="top"/>
      <protection/>
    </xf>
    <xf numFmtId="0" fontId="3" fillId="0" borderId="0" xfId="56" applyFont="1" applyBorder="1" applyAlignment="1">
      <alignment/>
      <protection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56" applyFont="1" applyBorder="1" applyAlignment="1">
      <alignment horizontal="centerContinuous"/>
      <protection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2" fillId="0" borderId="10" xfId="56" applyFont="1" applyBorder="1" applyAlignment="1">
      <alignment horizontal="left" vertical="center"/>
      <protection/>
    </xf>
    <xf numFmtId="0" fontId="12" fillId="0" borderId="0" xfId="56" applyFont="1" applyBorder="1" applyAlignment="1">
      <alignment horizontal="left" vertical="center"/>
      <protection/>
    </xf>
    <xf numFmtId="0" fontId="8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3" fontId="3" fillId="0" borderId="0" xfId="56" applyNumberFormat="1" applyFont="1" applyBorder="1">
      <alignment/>
      <protection/>
    </xf>
    <xf numFmtId="3" fontId="3" fillId="0" borderId="0" xfId="56" applyNumberFormat="1" applyFont="1" applyBorder="1" applyAlignment="1">
      <alignment/>
      <protection/>
    </xf>
    <xf numFmtId="3" fontId="3" fillId="0" borderId="0" xfId="0" applyNumberFormat="1" applyFont="1" applyAlignment="1">
      <alignment horizontal="centerContinuous"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0" borderId="11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/>
    </xf>
    <xf numFmtId="9" fontId="0" fillId="0" borderId="0" xfId="63" applyFont="1" applyAlignment="1">
      <alignment horizontal="center"/>
    </xf>
    <xf numFmtId="9" fontId="20" fillId="0" borderId="0" xfId="63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9" fontId="22" fillId="0" borderId="0" xfId="63" applyFont="1" applyAlignment="1">
      <alignment/>
    </xf>
    <xf numFmtId="9" fontId="10" fillId="0" borderId="0" xfId="63" applyFont="1" applyAlignment="1">
      <alignment horizontal="center"/>
    </xf>
    <xf numFmtId="9" fontId="23" fillId="0" borderId="0" xfId="63" applyFont="1" applyAlignment="1">
      <alignment/>
    </xf>
    <xf numFmtId="0" fontId="23" fillId="0" borderId="0" xfId="0" applyFont="1" applyAlignment="1">
      <alignment/>
    </xf>
    <xf numFmtId="14" fontId="24" fillId="0" borderId="0" xfId="63" applyNumberFormat="1" applyFont="1" applyAlignment="1">
      <alignment horizontal="center"/>
    </xf>
    <xf numFmtId="0" fontId="10" fillId="0" borderId="0" xfId="63" applyNumberFormat="1" applyFont="1" applyAlignment="1">
      <alignment horizontal="center"/>
    </xf>
    <xf numFmtId="9" fontId="0" fillId="0" borderId="0" xfId="63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9" fontId="20" fillId="0" borderId="0" xfId="63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vertical="top"/>
    </xf>
    <xf numFmtId="164" fontId="0" fillId="0" borderId="0" xfId="63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63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 applyProtection="1">
      <alignment vertical="center"/>
      <protection locked="0"/>
    </xf>
    <xf numFmtId="49" fontId="3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 applyProtection="1">
      <alignment vertical="center"/>
      <protection locked="0"/>
    </xf>
    <xf numFmtId="49" fontId="4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7" fillId="0" borderId="12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5" fillId="0" borderId="12" xfId="0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étel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Server\ntserver\A-munkaPC\penztarak garancia\kuldeni\pgalogoraszter.T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95250</xdr:rowOff>
    </xdr:from>
    <xdr:to>
      <xdr:col>5</xdr:col>
      <xdr:colOff>133350</xdr:colOff>
      <xdr:row>3</xdr:row>
      <xdr:rowOff>57150</xdr:rowOff>
    </xdr:to>
    <xdr:pic>
      <xdr:nvPicPr>
        <xdr:cNvPr id="1" name="Picture 3" descr="\\Server\ntserver\A-munkaPC\penztarak garancia\kuldeni\pgalogoraszter.T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2425" y="95250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2286000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00050" y="0"/>
          <a:ext cx="2286000" cy="0"/>
          <a:chOff x="5" y="0"/>
          <a:chExt cx="14640" cy="2001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34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688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969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31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65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799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933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0681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196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330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2286000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00050" y="0"/>
          <a:ext cx="2286000" cy="0"/>
          <a:chOff x="5" y="0"/>
          <a:chExt cx="14640" cy="2001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34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688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969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31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65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799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933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0681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196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330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2286000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00050" y="0"/>
          <a:ext cx="2286000" cy="0"/>
          <a:chOff x="5" y="0"/>
          <a:chExt cx="14640" cy="2001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34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688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969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31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65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799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933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0681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196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330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NYIM\MERLEG98\eves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MIHALY~1.PGA\LOCALS~1\Temp\02-Besz-&#233;-lelt-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LAP_B"/>
      <sheetName val="MÉRLEG_ESZKÖZ"/>
      <sheetName val="MÉRLEG_FORRÁS"/>
      <sheetName val="EREDM_KIMUT_A1"/>
      <sheetName val="EREDM_KIMUT_A2"/>
      <sheetName val="EREDM_KIMUT_B1"/>
      <sheetName val="EREDM_KIMUT_B2"/>
      <sheetName val="EREDM_KIMUT_C1"/>
      <sheetName val="EREDM_KIMUT_C2"/>
      <sheetName val="CASH_FLOW_1"/>
      <sheetName val="CASH_FLOW_2"/>
      <sheetName val="CÉLTARTALÉK_A"/>
      <sheetName val="CÉLTARTALÉK_B1"/>
      <sheetName val="CÉLTART_ÖSSZ"/>
      <sheetName val="1"/>
      <sheetName val="Modul1"/>
    </sheetNames>
    <definedNames>
      <definedName name="dialshow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LE"/>
      <sheetName val="MLM"/>
      <sheetName val="Köv.leltár"/>
      <sheetName val="Pénz.leltár"/>
      <sheetName val="Köt.leltár"/>
      <sheetName val="Saját tőke"/>
      <sheetName val="Aktiv-passziv"/>
      <sheetName val="Borító"/>
      <sheetName val="Mérleg"/>
      <sheetName val="Eredménykimutatás"/>
      <sheetName val="Mutatók"/>
      <sheetName val="Német-borito"/>
      <sheetName val="Bilanz"/>
      <sheetName val="Gund V A"/>
    </sheetNames>
    <sheetDataSet>
      <sheetData sheetId="0">
        <row r="10">
          <cell r="D10">
            <v>37256</v>
          </cell>
          <cell r="F10">
            <v>37621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showGridLines="0" zoomScale="133" zoomScaleNormal="133" zoomScalePageLayoutView="0" workbookViewId="0" topLeftCell="A1">
      <selection activeCell="A1" sqref="A1:U34"/>
    </sheetView>
  </sheetViews>
  <sheetFormatPr defaultColWidth="9.140625" defaultRowHeight="12.75"/>
  <cols>
    <col min="1" max="1" width="3.28125" style="0" customWidth="1"/>
    <col min="2" max="2" width="5.28125" style="0" customWidth="1"/>
    <col min="3" max="6" width="3.7109375" style="0" customWidth="1"/>
    <col min="7" max="7" width="3.8515625" style="0" customWidth="1"/>
    <col min="8" max="8" width="3.7109375" style="0" customWidth="1"/>
    <col min="9" max="9" width="3.57421875" style="0" customWidth="1"/>
    <col min="10" max="21" width="3.7109375" style="0" customWidth="1"/>
  </cols>
  <sheetData>
    <row r="1" spans="1:2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2.75">
      <c r="A6" s="27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9" customFormat="1" ht="25.5" customHeight="1">
      <c r="A7" s="28"/>
      <c r="B7" s="29"/>
      <c r="C7" s="25" t="s">
        <v>101</v>
      </c>
      <c r="D7" s="25" t="s">
        <v>102</v>
      </c>
      <c r="E7" s="25" t="s">
        <v>103</v>
      </c>
      <c r="F7" s="25" t="s">
        <v>102</v>
      </c>
      <c r="G7" s="26" t="s">
        <v>104</v>
      </c>
      <c r="H7" s="26" t="s">
        <v>105</v>
      </c>
      <c r="I7" s="26" t="s">
        <v>106</v>
      </c>
      <c r="J7" s="26" t="s">
        <v>107</v>
      </c>
      <c r="K7" s="26" t="s">
        <v>107</v>
      </c>
      <c r="L7" s="26" t="s">
        <v>104</v>
      </c>
      <c r="M7" s="26" t="s">
        <v>108</v>
      </c>
      <c r="N7" s="26" t="s">
        <v>103</v>
      </c>
      <c r="O7" s="26" t="s">
        <v>105</v>
      </c>
      <c r="P7" s="26" t="s">
        <v>101</v>
      </c>
      <c r="Q7" s="26" t="s">
        <v>104</v>
      </c>
      <c r="R7" s="26" t="s">
        <v>103</v>
      </c>
      <c r="S7" s="25" t="s">
        <v>101</v>
      </c>
      <c r="T7" s="28"/>
      <c r="U7" s="28"/>
    </row>
    <row r="8" spans="1:21" s="12" customFormat="1" ht="14.25" customHeight="1">
      <c r="A8" s="30"/>
      <c r="B8" s="31"/>
      <c r="C8" s="88" t="s">
        <v>100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30"/>
      <c r="U8" s="30"/>
    </row>
    <row r="9" spans="1:21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39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s="13" customFormat="1" ht="18.75" customHeight="1">
      <c r="A11" s="32"/>
      <c r="B11" s="32"/>
      <c r="C11" s="32"/>
      <c r="D11" s="94" t="s">
        <v>51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32"/>
      <c r="T11" s="32"/>
      <c r="U11" s="32"/>
    </row>
    <row r="12" spans="1:21" ht="12.75">
      <c r="A12" s="24"/>
      <c r="B12" s="24"/>
      <c r="C12" s="24"/>
      <c r="D12" s="24"/>
      <c r="E12" s="24"/>
      <c r="F12" s="24"/>
      <c r="G12" s="24"/>
      <c r="H12" s="3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30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0.25" customHeight="1">
      <c r="A14" s="24"/>
      <c r="B14" s="24"/>
      <c r="C14" s="24"/>
      <c r="D14" s="92" t="s">
        <v>177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24"/>
      <c r="T14" s="24"/>
      <c r="U14" s="24"/>
    </row>
    <row r="15" spans="1:21" ht="12.75">
      <c r="A15" s="24"/>
      <c r="B15" s="24"/>
      <c r="C15" s="24"/>
      <c r="D15" s="24"/>
      <c r="E15" s="24"/>
      <c r="F15" s="24"/>
      <c r="G15" s="24"/>
      <c r="H15" s="33"/>
      <c r="I15" s="24"/>
      <c r="J15" s="24"/>
      <c r="K15" s="24" t="s">
        <v>178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42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25.5">
      <c r="A20" s="24"/>
      <c r="B20" s="24"/>
      <c r="C20" s="24"/>
      <c r="D20" s="93" t="s">
        <v>76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24"/>
      <c r="S20" s="24"/>
      <c r="T20" s="24"/>
      <c r="U20" s="24"/>
    </row>
    <row r="21" spans="1:21" ht="15.75">
      <c r="A21" s="24"/>
      <c r="B21" s="24"/>
      <c r="C21" s="24"/>
      <c r="D21" s="24"/>
      <c r="E21" s="3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15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s="14" customFormat="1" ht="26.25">
      <c r="A23" s="35"/>
      <c r="B23" s="35"/>
      <c r="C23" s="35"/>
      <c r="D23" s="24"/>
      <c r="E23" s="24"/>
      <c r="F23" s="24"/>
      <c r="G23" s="36"/>
      <c r="H23" s="37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 ht="12.75">
      <c r="A24" s="24"/>
      <c r="B24" s="24"/>
      <c r="C24" s="24"/>
      <c r="D24" s="24"/>
      <c r="E24" s="24"/>
      <c r="F24" s="24"/>
      <c r="G24" s="27"/>
      <c r="H24" s="27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21" customHeight="1">
      <c r="A25" s="24"/>
      <c r="B25" s="24"/>
      <c r="C25" s="24"/>
      <c r="D25" s="24"/>
      <c r="E25" s="24"/>
      <c r="F25" s="24"/>
      <c r="G25" s="24"/>
      <c r="H25" s="24"/>
      <c r="I25" s="89" t="s">
        <v>176</v>
      </c>
      <c r="J25" s="89"/>
      <c r="K25" s="89"/>
      <c r="L25" s="89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s="15" customFormat="1" ht="15.75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9.5" customHeight="1">
      <c r="A29" s="34" t="s">
        <v>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5.75">
      <c r="A30" s="34" t="s">
        <v>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ht="12.75">
      <c r="A38" s="24" t="s">
        <v>74</v>
      </c>
      <c r="B38" s="24"/>
      <c r="C38" s="91" t="s">
        <v>179</v>
      </c>
      <c r="D38" s="91"/>
      <c r="E38" s="91"/>
      <c r="F38" s="91"/>
      <c r="G38" s="91"/>
      <c r="H38" s="91"/>
      <c r="I38" s="91"/>
      <c r="J38" s="24"/>
      <c r="K38" s="24"/>
      <c r="L38" s="40"/>
      <c r="M38" s="41"/>
      <c r="N38" s="41"/>
      <c r="O38" s="41"/>
      <c r="P38" s="41"/>
      <c r="Q38" s="41"/>
      <c r="R38" s="41"/>
      <c r="S38" s="41"/>
      <c r="T38" s="41"/>
      <c r="U38" s="41"/>
    </row>
    <row r="39" spans="1:21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90" t="s">
        <v>75</v>
      </c>
      <c r="M39" s="90"/>
      <c r="N39" s="90"/>
      <c r="O39" s="90"/>
      <c r="P39" s="90"/>
      <c r="Q39" s="90"/>
      <c r="R39" s="90"/>
      <c r="S39" s="90"/>
      <c r="T39" s="90"/>
      <c r="U39" s="90"/>
    </row>
    <row r="40" spans="1:21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</sheetData>
  <sheetProtection/>
  <mergeCells count="7">
    <mergeCell ref="C8:S8"/>
    <mergeCell ref="I25:L25"/>
    <mergeCell ref="L39:U39"/>
    <mergeCell ref="C38:I38"/>
    <mergeCell ref="D14:R14"/>
    <mergeCell ref="D20:Q20"/>
    <mergeCell ref="D11:R11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="115" zoomScaleNormal="115" zoomScalePageLayoutView="0" workbookViewId="0" topLeftCell="A1">
      <selection activeCell="A3" sqref="A3:E44"/>
    </sheetView>
  </sheetViews>
  <sheetFormatPr defaultColWidth="9.140625" defaultRowHeight="12.75"/>
  <cols>
    <col min="1" max="1" width="6.00390625" style="9" customWidth="1"/>
    <col min="2" max="2" width="48.57421875" style="0" customWidth="1"/>
    <col min="3" max="4" width="12.8515625" style="0" customWidth="1"/>
    <col min="5" max="5" width="12.7109375" style="23" customWidth="1"/>
  </cols>
  <sheetData>
    <row r="1" spans="2:5" ht="26.25" customHeight="1" thickBot="1">
      <c r="B1" s="16" t="s">
        <v>51</v>
      </c>
      <c r="E1" s="20"/>
    </row>
    <row r="2" spans="2:5" ht="14.25" customHeight="1">
      <c r="B2" s="3"/>
      <c r="C2" s="4"/>
      <c r="D2" s="4"/>
      <c r="E2" s="21"/>
    </row>
    <row r="3" spans="1:5" ht="24.75" customHeight="1">
      <c r="A3" s="11" t="s">
        <v>109</v>
      </c>
      <c r="B3" s="5"/>
      <c r="C3" s="6"/>
      <c r="D3" s="6"/>
      <c r="E3" s="22"/>
    </row>
    <row r="4" spans="1:5" ht="15.75">
      <c r="A4" s="1"/>
      <c r="B4" s="7"/>
      <c r="C4" s="1"/>
      <c r="D4" s="95" t="s">
        <v>71</v>
      </c>
      <c r="E4" s="95"/>
    </row>
    <row r="5" spans="1:5" ht="25.5">
      <c r="A5" s="66" t="s">
        <v>0</v>
      </c>
      <c r="B5" s="67" t="s">
        <v>1</v>
      </c>
      <c r="C5" s="68" t="s">
        <v>77</v>
      </c>
      <c r="D5" s="68" t="s">
        <v>52</v>
      </c>
      <c r="E5" s="69" t="s">
        <v>53</v>
      </c>
    </row>
    <row r="6" spans="1:5" ht="12.75">
      <c r="A6" s="70" t="s">
        <v>2</v>
      </c>
      <c r="B6" s="71" t="s">
        <v>3</v>
      </c>
      <c r="C6" s="70" t="s">
        <v>4</v>
      </c>
      <c r="D6" s="70" t="s">
        <v>5</v>
      </c>
      <c r="E6" s="72" t="s">
        <v>6</v>
      </c>
    </row>
    <row r="7" spans="1:5" ht="12.75">
      <c r="A7" s="73" t="s">
        <v>7</v>
      </c>
      <c r="B7" s="74" t="s">
        <v>8</v>
      </c>
      <c r="C7" s="75">
        <f>+C8+C13+C19</f>
        <v>7942</v>
      </c>
      <c r="D7" s="75">
        <f>+D8+D13+D19</f>
        <v>0</v>
      </c>
      <c r="E7" s="75">
        <f>+E8+E13+E19</f>
        <v>28642</v>
      </c>
    </row>
    <row r="8" spans="1:5" ht="12.75" customHeight="1">
      <c r="A8" s="73" t="s">
        <v>9</v>
      </c>
      <c r="B8" s="76" t="s">
        <v>10</v>
      </c>
      <c r="C8" s="77">
        <f>SUM(C9:C12)</f>
        <v>273</v>
      </c>
      <c r="D8" s="77">
        <f>SUM(D9:D12)</f>
        <v>0</v>
      </c>
      <c r="E8" s="77">
        <f>SUM(E9:E12)</f>
        <v>3017</v>
      </c>
    </row>
    <row r="9" spans="1:5" ht="12.75">
      <c r="A9" s="73" t="s">
        <v>11</v>
      </c>
      <c r="B9" s="76" t="s">
        <v>54</v>
      </c>
      <c r="C9" s="77">
        <v>0</v>
      </c>
      <c r="D9" s="78">
        <v>0</v>
      </c>
      <c r="E9" s="77"/>
    </row>
    <row r="10" spans="1:5" ht="12.75">
      <c r="A10" s="73" t="s">
        <v>12</v>
      </c>
      <c r="B10" s="76" t="s">
        <v>55</v>
      </c>
      <c r="C10" s="77">
        <v>273</v>
      </c>
      <c r="D10" s="78">
        <v>0</v>
      </c>
      <c r="E10" s="77">
        <v>3017</v>
      </c>
    </row>
    <row r="11" spans="1:5" ht="12.75" customHeight="1">
      <c r="A11" s="73" t="s">
        <v>13</v>
      </c>
      <c r="B11" s="76" t="s">
        <v>111</v>
      </c>
      <c r="C11" s="79">
        <v>0</v>
      </c>
      <c r="D11" s="79">
        <v>0</v>
      </c>
      <c r="E11" s="79"/>
    </row>
    <row r="12" spans="1:5" ht="12.75">
      <c r="A12" s="73" t="s">
        <v>15</v>
      </c>
      <c r="B12" s="76" t="s">
        <v>56</v>
      </c>
      <c r="C12" s="77">
        <v>0</v>
      </c>
      <c r="D12" s="80">
        <v>0</v>
      </c>
      <c r="E12" s="77"/>
    </row>
    <row r="13" spans="1:5" ht="12.75">
      <c r="A13" s="73" t="s">
        <v>16</v>
      </c>
      <c r="B13" s="76" t="s">
        <v>14</v>
      </c>
      <c r="C13" s="80">
        <f>SUM(C14:C18)</f>
        <v>4669</v>
      </c>
      <c r="D13" s="80">
        <f>SUM(D14:D18)</f>
        <v>0</v>
      </c>
      <c r="E13" s="80">
        <f>SUM(E14:E18)</f>
        <v>23025</v>
      </c>
    </row>
    <row r="14" spans="1:5" ht="12.75">
      <c r="A14" s="81" t="s">
        <v>17</v>
      </c>
      <c r="B14" s="76" t="s">
        <v>112</v>
      </c>
      <c r="C14" s="77">
        <v>0</v>
      </c>
      <c r="D14" s="80">
        <v>0</v>
      </c>
      <c r="E14" s="77">
        <v>2450</v>
      </c>
    </row>
    <row r="15" spans="1:5" ht="12.75">
      <c r="A15" s="81" t="s">
        <v>18</v>
      </c>
      <c r="B15" s="76" t="s">
        <v>114</v>
      </c>
      <c r="C15" s="77">
        <v>4669</v>
      </c>
      <c r="D15" s="80">
        <v>0</v>
      </c>
      <c r="E15" s="77">
        <v>19039</v>
      </c>
    </row>
    <row r="16" spans="1:5" ht="12.75">
      <c r="A16" s="81" t="s">
        <v>19</v>
      </c>
      <c r="B16" s="76" t="s">
        <v>113</v>
      </c>
      <c r="C16" s="77">
        <v>0</v>
      </c>
      <c r="D16" s="80">
        <v>0</v>
      </c>
      <c r="E16" s="77">
        <v>1536</v>
      </c>
    </row>
    <row r="17" spans="1:5" ht="12.75">
      <c r="A17" s="81" t="s">
        <v>20</v>
      </c>
      <c r="B17" s="76" t="s">
        <v>57</v>
      </c>
      <c r="C17" s="77">
        <v>0</v>
      </c>
      <c r="D17" s="80">
        <v>0</v>
      </c>
      <c r="E17" s="77"/>
    </row>
    <row r="18" spans="1:5" ht="12.75" customHeight="1">
      <c r="A18" s="81" t="s">
        <v>21</v>
      </c>
      <c r="B18" s="76" t="s">
        <v>58</v>
      </c>
      <c r="C18" s="77">
        <v>0</v>
      </c>
      <c r="D18" s="77">
        <v>0</v>
      </c>
      <c r="E18" s="77"/>
    </row>
    <row r="19" spans="1:5" ht="12.75">
      <c r="A19" s="81" t="s">
        <v>23</v>
      </c>
      <c r="B19" s="76" t="s">
        <v>22</v>
      </c>
      <c r="C19" s="80">
        <f>SUM(C20:C21)</f>
        <v>3000</v>
      </c>
      <c r="D19" s="80">
        <f>SUM(D20:D21)</f>
        <v>0</v>
      </c>
      <c r="E19" s="80">
        <f>SUM(E20:E21)</f>
        <v>2600</v>
      </c>
    </row>
    <row r="20" spans="1:5" ht="12.75">
      <c r="A20" s="81" t="s">
        <v>24</v>
      </c>
      <c r="B20" s="76" t="s">
        <v>115</v>
      </c>
      <c r="C20" s="77">
        <v>3000</v>
      </c>
      <c r="D20" s="80">
        <v>0</v>
      </c>
      <c r="E20" s="77">
        <v>2600</v>
      </c>
    </row>
    <row r="21" spans="1:5" ht="12.75">
      <c r="A21" s="81" t="s">
        <v>25</v>
      </c>
      <c r="B21" s="76" t="s">
        <v>116</v>
      </c>
      <c r="C21" s="77">
        <v>0</v>
      </c>
      <c r="D21" s="80">
        <v>0</v>
      </c>
      <c r="E21" s="77"/>
    </row>
    <row r="22" spans="1:5" s="8" customFormat="1" ht="12.75">
      <c r="A22" s="81" t="s">
        <v>26</v>
      </c>
      <c r="B22" s="74" t="s">
        <v>29</v>
      </c>
      <c r="C22" s="82">
        <f>+C23+C24+C34+C38</f>
        <v>1076185</v>
      </c>
      <c r="D22" s="82">
        <f>+D23+D24+D34+D38</f>
        <v>0</v>
      </c>
      <c r="E22" s="82">
        <f>+E23+E24+E34+E38</f>
        <v>1474623</v>
      </c>
    </row>
    <row r="23" spans="1:5" ht="12.75">
      <c r="A23" s="81" t="s">
        <v>27</v>
      </c>
      <c r="B23" s="76" t="s">
        <v>31</v>
      </c>
      <c r="C23" s="79">
        <v>0</v>
      </c>
      <c r="D23" s="79">
        <v>0</v>
      </c>
      <c r="E23" s="79"/>
    </row>
    <row r="24" spans="1:5" ht="12.75">
      <c r="A24" s="81" t="s">
        <v>28</v>
      </c>
      <c r="B24" s="76" t="s">
        <v>96</v>
      </c>
      <c r="C24" s="80">
        <f>+C25+C31+C32+C33</f>
        <v>91735</v>
      </c>
      <c r="D24" s="80">
        <f>+D25+D31+D32+D33</f>
        <v>0</v>
      </c>
      <c r="E24" s="80">
        <f>+E25+E31+E32+E33</f>
        <v>89990</v>
      </c>
    </row>
    <row r="25" spans="1:5" ht="12.75">
      <c r="A25" s="81" t="s">
        <v>30</v>
      </c>
      <c r="B25" s="76" t="s">
        <v>97</v>
      </c>
      <c r="C25" s="80">
        <f>SUM(C26:C30)</f>
        <v>90702</v>
      </c>
      <c r="D25" s="80">
        <f>SUM(D26:D30)</f>
        <v>0</v>
      </c>
      <c r="E25" s="80">
        <f>SUM(E26:E30)</f>
        <v>81428</v>
      </c>
    </row>
    <row r="26" spans="1:5" ht="12.75">
      <c r="A26" s="81" t="s">
        <v>91</v>
      </c>
      <c r="B26" s="76" t="s">
        <v>59</v>
      </c>
      <c r="C26" s="77">
        <v>90702</v>
      </c>
      <c r="D26" s="80">
        <v>0</v>
      </c>
      <c r="E26" s="77">
        <v>81428</v>
      </c>
    </row>
    <row r="27" spans="1:5" ht="12.75" customHeight="1">
      <c r="A27" s="81" t="s">
        <v>92</v>
      </c>
      <c r="B27" s="76" t="s">
        <v>60</v>
      </c>
      <c r="C27" s="77">
        <v>0</v>
      </c>
      <c r="D27" s="80">
        <v>0</v>
      </c>
      <c r="E27" s="77"/>
    </row>
    <row r="28" spans="1:5" ht="12.75">
      <c r="A28" s="81" t="s">
        <v>93</v>
      </c>
      <c r="B28" s="76" t="s">
        <v>61</v>
      </c>
      <c r="C28" s="77">
        <v>0</v>
      </c>
      <c r="D28" s="80">
        <v>0</v>
      </c>
      <c r="E28" s="77"/>
    </row>
    <row r="29" spans="1:5" ht="12.75">
      <c r="A29" s="81" t="s">
        <v>94</v>
      </c>
      <c r="B29" s="76" t="s">
        <v>62</v>
      </c>
      <c r="C29" s="79">
        <v>0</v>
      </c>
      <c r="D29" s="79">
        <v>0</v>
      </c>
      <c r="E29" s="79"/>
    </row>
    <row r="30" spans="1:5" ht="12.75">
      <c r="A30" s="81" t="s">
        <v>32</v>
      </c>
      <c r="B30" s="76" t="s">
        <v>63</v>
      </c>
      <c r="C30" s="77">
        <v>0</v>
      </c>
      <c r="D30" s="80">
        <v>0</v>
      </c>
      <c r="E30" s="77"/>
    </row>
    <row r="31" spans="1:5" ht="12.75" customHeight="1">
      <c r="A31" s="81" t="s">
        <v>33</v>
      </c>
      <c r="B31" s="76" t="s">
        <v>64</v>
      </c>
      <c r="C31" s="80">
        <v>0</v>
      </c>
      <c r="D31" s="80">
        <v>0</v>
      </c>
      <c r="E31" s="80"/>
    </row>
    <row r="32" spans="1:5" ht="12.75">
      <c r="A32" s="81" t="s">
        <v>95</v>
      </c>
      <c r="B32" s="76" t="s">
        <v>117</v>
      </c>
      <c r="C32" s="80">
        <v>0</v>
      </c>
      <c r="D32" s="80">
        <v>0</v>
      </c>
      <c r="E32" s="80"/>
    </row>
    <row r="33" spans="1:5" ht="12.75">
      <c r="A33" s="81" t="s">
        <v>34</v>
      </c>
      <c r="B33" s="76" t="s">
        <v>118</v>
      </c>
      <c r="C33" s="80">
        <v>1033</v>
      </c>
      <c r="D33" s="80">
        <v>0</v>
      </c>
      <c r="E33" s="80">
        <v>8562</v>
      </c>
    </row>
    <row r="34" spans="1:5" ht="12.75">
      <c r="A34" s="81" t="s">
        <v>35</v>
      </c>
      <c r="B34" s="76" t="s">
        <v>65</v>
      </c>
      <c r="C34" s="80">
        <f>+C35</f>
        <v>971578</v>
      </c>
      <c r="D34" s="80">
        <f>+D35</f>
        <v>0</v>
      </c>
      <c r="E34" s="80">
        <f>+E35</f>
        <v>1368172</v>
      </c>
    </row>
    <row r="35" spans="1:5" ht="12.75">
      <c r="A35" s="81" t="s">
        <v>36</v>
      </c>
      <c r="B35" s="76" t="s">
        <v>119</v>
      </c>
      <c r="C35" s="80">
        <f>SUM(C36:C37)</f>
        <v>971578</v>
      </c>
      <c r="D35" s="80">
        <f>SUM(D36:D37)</f>
        <v>0</v>
      </c>
      <c r="E35" s="80">
        <f>SUM(E36:E37)</f>
        <v>1368172</v>
      </c>
    </row>
    <row r="36" spans="1:5" ht="12.75">
      <c r="A36" s="81" t="s">
        <v>37</v>
      </c>
      <c r="B36" s="76" t="s">
        <v>120</v>
      </c>
      <c r="C36" s="77">
        <v>971578</v>
      </c>
      <c r="D36" s="80">
        <v>0</v>
      </c>
      <c r="E36" s="77">
        <v>1091542</v>
      </c>
    </row>
    <row r="37" spans="1:5" ht="12.75">
      <c r="A37" s="81" t="s">
        <v>38</v>
      </c>
      <c r="B37" s="76" t="s">
        <v>121</v>
      </c>
      <c r="C37" s="77">
        <v>0</v>
      </c>
      <c r="D37" s="80">
        <v>0</v>
      </c>
      <c r="E37" s="77">
        <v>276630</v>
      </c>
    </row>
    <row r="38" spans="1:5" ht="12.75">
      <c r="A38" s="81" t="s">
        <v>39</v>
      </c>
      <c r="B38" s="76" t="s">
        <v>66</v>
      </c>
      <c r="C38" s="80">
        <f>SUM(C39:C40)</f>
        <v>12872</v>
      </c>
      <c r="D38" s="80">
        <f>SUM(D39:D40)</f>
        <v>0</v>
      </c>
      <c r="E38" s="80">
        <f>SUM(E39:E40)</f>
        <v>16461</v>
      </c>
    </row>
    <row r="39" spans="1:5" ht="12.75">
      <c r="A39" s="81" t="s">
        <v>155</v>
      </c>
      <c r="B39" s="76" t="s">
        <v>67</v>
      </c>
      <c r="C39" s="77">
        <v>1304</v>
      </c>
      <c r="D39" s="80">
        <v>0</v>
      </c>
      <c r="E39" s="77">
        <v>645</v>
      </c>
    </row>
    <row r="40" spans="1:5" ht="12.75">
      <c r="A40" s="81" t="s">
        <v>40</v>
      </c>
      <c r="B40" s="76" t="s">
        <v>68</v>
      </c>
      <c r="C40" s="77">
        <v>11568</v>
      </c>
      <c r="D40" s="80">
        <v>0</v>
      </c>
      <c r="E40" s="77">
        <v>15816</v>
      </c>
    </row>
    <row r="41" spans="1:5" s="8" customFormat="1" ht="12.75">
      <c r="A41" s="81" t="s">
        <v>41</v>
      </c>
      <c r="B41" s="74" t="s">
        <v>69</v>
      </c>
      <c r="C41" s="75">
        <f>SUM(C42:C43)</f>
        <v>31720</v>
      </c>
      <c r="D41" s="75">
        <f>SUM(D42:D43)</f>
        <v>0</v>
      </c>
      <c r="E41" s="75">
        <f>SUM(E42:E43)</f>
        <v>47318</v>
      </c>
    </row>
    <row r="42" spans="1:5" s="8" customFormat="1" ht="12.75">
      <c r="A42" s="81" t="s">
        <v>42</v>
      </c>
      <c r="B42" s="76" t="s">
        <v>163</v>
      </c>
      <c r="C42" s="77">
        <v>31505</v>
      </c>
      <c r="D42" s="80"/>
      <c r="E42" s="77">
        <v>44260</v>
      </c>
    </row>
    <row r="43" spans="1:5" s="8" customFormat="1" ht="12.75">
      <c r="A43" s="81" t="s">
        <v>43</v>
      </c>
      <c r="B43" s="76" t="s">
        <v>164</v>
      </c>
      <c r="C43" s="77">
        <v>215</v>
      </c>
      <c r="D43" s="80"/>
      <c r="E43" s="77">
        <v>3058</v>
      </c>
    </row>
    <row r="44" spans="1:5" s="8" customFormat="1" ht="16.5" customHeight="1">
      <c r="A44" s="81" t="s">
        <v>44</v>
      </c>
      <c r="B44" s="74" t="s">
        <v>70</v>
      </c>
      <c r="C44" s="82">
        <f>+C41+C22+C7</f>
        <v>1115847</v>
      </c>
      <c r="D44" s="82">
        <f>+D41+D22+D7</f>
        <v>0</v>
      </c>
      <c r="E44" s="82">
        <f>+E41+E22+E7</f>
        <v>1550583</v>
      </c>
    </row>
  </sheetData>
  <sheetProtection/>
  <mergeCells count="1">
    <mergeCell ref="D4:E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="115" zoomScaleNormal="115" zoomScalePageLayoutView="0" workbookViewId="0" topLeftCell="A1">
      <selection activeCell="A3" sqref="A3:E26"/>
    </sheetView>
  </sheetViews>
  <sheetFormatPr defaultColWidth="9.140625" defaultRowHeight="12.75"/>
  <cols>
    <col min="1" max="1" width="6.00390625" style="9" customWidth="1"/>
    <col min="2" max="2" width="48.57421875" style="0" customWidth="1"/>
    <col min="3" max="4" width="12.8515625" style="0" customWidth="1"/>
    <col min="5" max="5" width="12.7109375" style="0" customWidth="1"/>
  </cols>
  <sheetData>
    <row r="1" spans="2:5" ht="26.25" customHeight="1" thickBot="1">
      <c r="B1" s="16" t="s">
        <v>51</v>
      </c>
      <c r="E1" s="2"/>
    </row>
    <row r="2" spans="1:5" ht="58.5" customHeight="1">
      <c r="A2" s="1"/>
      <c r="B2" s="17"/>
      <c r="E2" s="2"/>
    </row>
    <row r="3" spans="1:5" ht="24.75" customHeight="1">
      <c r="A3" s="11" t="s">
        <v>50</v>
      </c>
      <c r="B3" s="5"/>
      <c r="C3" s="6"/>
      <c r="D3" s="6"/>
      <c r="E3" s="6"/>
    </row>
    <row r="4" spans="1:5" ht="24.75" customHeight="1">
      <c r="A4" s="11"/>
      <c r="B4" s="5"/>
      <c r="C4" s="6"/>
      <c r="D4" s="6"/>
      <c r="E4" s="6"/>
    </row>
    <row r="5" spans="1:5" ht="15.75">
      <c r="A5" s="1"/>
      <c r="B5" s="7"/>
      <c r="C5" s="1"/>
      <c r="D5" s="96" t="s">
        <v>71</v>
      </c>
      <c r="E5" s="96"/>
    </row>
    <row r="6" spans="1:5" ht="25.5">
      <c r="A6" s="66" t="s">
        <v>0</v>
      </c>
      <c r="B6" s="67" t="s">
        <v>78</v>
      </c>
      <c r="C6" s="68" t="s">
        <v>77</v>
      </c>
      <c r="D6" s="68" t="s">
        <v>52</v>
      </c>
      <c r="E6" s="68" t="s">
        <v>53</v>
      </c>
    </row>
    <row r="7" spans="1:5" ht="12.75">
      <c r="A7" s="70" t="s">
        <v>2</v>
      </c>
      <c r="B7" s="71" t="s">
        <v>3</v>
      </c>
      <c r="C7" s="70" t="s">
        <v>4</v>
      </c>
      <c r="D7" s="70" t="s">
        <v>5</v>
      </c>
      <c r="E7" s="70" t="s">
        <v>6</v>
      </c>
    </row>
    <row r="8" spans="1:5" ht="12.75" customHeight="1">
      <c r="A8" s="81" t="s">
        <v>156</v>
      </c>
      <c r="B8" s="74" t="s">
        <v>80</v>
      </c>
      <c r="C8" s="75">
        <f>SUM(C9:C12)</f>
        <v>1101782</v>
      </c>
      <c r="D8" s="75">
        <f>SUM(D9:D12)</f>
        <v>0</v>
      </c>
      <c r="E8" s="75">
        <f>SUM(E9:E12)</f>
        <v>1541705</v>
      </c>
    </row>
    <row r="9" spans="1:5" ht="12.75">
      <c r="A9" s="81" t="s">
        <v>157</v>
      </c>
      <c r="B9" s="76" t="s">
        <v>122</v>
      </c>
      <c r="C9" s="77">
        <v>0</v>
      </c>
      <c r="D9" s="77">
        <v>0</v>
      </c>
      <c r="E9" s="77">
        <v>0</v>
      </c>
    </row>
    <row r="10" spans="1:5" ht="12.75">
      <c r="A10" s="81" t="s">
        <v>158</v>
      </c>
      <c r="B10" s="76" t="s">
        <v>124</v>
      </c>
      <c r="C10" s="77">
        <v>680746</v>
      </c>
      <c r="D10" s="78">
        <v>0</v>
      </c>
      <c r="E10" s="77">
        <v>1101782</v>
      </c>
    </row>
    <row r="11" spans="1:5" ht="12.75" customHeight="1">
      <c r="A11" s="81" t="s">
        <v>45</v>
      </c>
      <c r="B11" s="76" t="s">
        <v>81</v>
      </c>
      <c r="C11" s="77">
        <v>0</v>
      </c>
      <c r="D11" s="78">
        <v>0</v>
      </c>
      <c r="E11" s="77">
        <v>0</v>
      </c>
    </row>
    <row r="12" spans="1:5" ht="12.75">
      <c r="A12" s="81" t="s">
        <v>46</v>
      </c>
      <c r="B12" s="76" t="s">
        <v>82</v>
      </c>
      <c r="C12" s="79">
        <f>+eredménykim!C40</f>
        <v>421036</v>
      </c>
      <c r="D12" s="79">
        <f>+eredménykim!D40</f>
        <v>0</v>
      </c>
      <c r="E12" s="79">
        <v>439923</v>
      </c>
    </row>
    <row r="13" spans="1:5" ht="12.75">
      <c r="A13" s="81" t="s">
        <v>47</v>
      </c>
      <c r="B13" s="74" t="s">
        <v>83</v>
      </c>
      <c r="C13" s="75">
        <v>0</v>
      </c>
      <c r="D13" s="83">
        <v>0</v>
      </c>
      <c r="E13" s="75">
        <v>0</v>
      </c>
    </row>
    <row r="14" spans="1:5" ht="12.75">
      <c r="A14" s="81" t="s">
        <v>159</v>
      </c>
      <c r="B14" s="74" t="s">
        <v>84</v>
      </c>
      <c r="C14" s="83">
        <f>+C15+C16</f>
        <v>11771</v>
      </c>
      <c r="D14" s="83">
        <f>+D15+D16</f>
        <v>0</v>
      </c>
      <c r="E14" s="83">
        <f>+E15+E16</f>
        <v>6109</v>
      </c>
    </row>
    <row r="15" spans="1:5" ht="12.75">
      <c r="A15" s="81" t="s">
        <v>160</v>
      </c>
      <c r="B15" s="76" t="s">
        <v>123</v>
      </c>
      <c r="C15" s="77">
        <v>0</v>
      </c>
      <c r="D15" s="80">
        <v>0</v>
      </c>
      <c r="E15" s="77">
        <v>0</v>
      </c>
    </row>
    <row r="16" spans="1:5" ht="12.75">
      <c r="A16" s="81" t="s">
        <v>48</v>
      </c>
      <c r="B16" s="76" t="s">
        <v>85</v>
      </c>
      <c r="C16" s="80">
        <f>SUM(C17:C20)</f>
        <v>11771</v>
      </c>
      <c r="D16" s="80">
        <f>SUM(D17:D20)</f>
        <v>0</v>
      </c>
      <c r="E16" s="80">
        <f>SUM(E17:E20)</f>
        <v>6109</v>
      </c>
    </row>
    <row r="17" spans="1:5" ht="12.75">
      <c r="A17" s="81" t="s">
        <v>49</v>
      </c>
      <c r="B17" s="76" t="s">
        <v>86</v>
      </c>
      <c r="C17" s="77">
        <v>0</v>
      </c>
      <c r="D17" s="80">
        <v>0</v>
      </c>
      <c r="E17" s="77"/>
    </row>
    <row r="18" spans="1:5" ht="12.75" customHeight="1">
      <c r="A18" s="81" t="s">
        <v>161</v>
      </c>
      <c r="B18" s="76" t="s">
        <v>125</v>
      </c>
      <c r="C18" s="80">
        <v>444</v>
      </c>
      <c r="D18" s="80">
        <f>SUM(D19:D19)</f>
        <v>0</v>
      </c>
      <c r="E18" s="80"/>
    </row>
    <row r="19" spans="1:5" ht="12.75">
      <c r="A19" s="81" t="s">
        <v>162</v>
      </c>
      <c r="B19" s="76" t="s">
        <v>126</v>
      </c>
      <c r="C19" s="77">
        <v>0</v>
      </c>
      <c r="D19" s="77">
        <v>0</v>
      </c>
      <c r="E19" s="77"/>
    </row>
    <row r="20" spans="1:5" ht="12.75" customHeight="1">
      <c r="A20" s="81" t="s">
        <v>79</v>
      </c>
      <c r="B20" s="76" t="s">
        <v>127</v>
      </c>
      <c r="C20" s="77">
        <v>11327</v>
      </c>
      <c r="D20" s="77">
        <v>0</v>
      </c>
      <c r="E20" s="77">
        <v>6109</v>
      </c>
    </row>
    <row r="21" spans="1:5" s="8" customFormat="1" ht="12.75">
      <c r="A21" s="84" t="s">
        <v>166</v>
      </c>
      <c r="B21" s="74" t="s">
        <v>98</v>
      </c>
      <c r="C21" s="75">
        <f>SUM(C22:C24)</f>
        <v>2294</v>
      </c>
      <c r="D21" s="75">
        <f>SUM(D22:D24)</f>
        <v>0</v>
      </c>
      <c r="E21" s="75">
        <f>SUM(E22:E24)</f>
        <v>2769</v>
      </c>
    </row>
    <row r="22" spans="1:5" s="8" customFormat="1" ht="12.75">
      <c r="A22" s="81" t="s">
        <v>165</v>
      </c>
      <c r="B22" s="76" t="s">
        <v>168</v>
      </c>
      <c r="C22" s="77">
        <v>1019</v>
      </c>
      <c r="D22" s="80">
        <v>0</v>
      </c>
      <c r="E22" s="77"/>
    </row>
    <row r="23" spans="1:5" s="8" customFormat="1" ht="12.75">
      <c r="A23" s="81" t="s">
        <v>167</v>
      </c>
      <c r="B23" s="76" t="s">
        <v>169</v>
      </c>
      <c r="C23" s="77">
        <v>1275</v>
      </c>
      <c r="D23" s="80">
        <v>0</v>
      </c>
      <c r="E23" s="77">
        <v>2769</v>
      </c>
    </row>
    <row r="24" spans="1:5" s="8" customFormat="1" ht="12.75">
      <c r="A24" s="81" t="s">
        <v>170</v>
      </c>
      <c r="B24" s="76" t="s">
        <v>172</v>
      </c>
      <c r="C24" s="77">
        <v>0</v>
      </c>
      <c r="D24" s="80">
        <v>0</v>
      </c>
      <c r="E24" s="77"/>
    </row>
    <row r="25" spans="1:5" s="18" customFormat="1" ht="17.25" customHeight="1">
      <c r="A25" s="84" t="s">
        <v>171</v>
      </c>
      <c r="B25" s="74" t="s">
        <v>99</v>
      </c>
      <c r="C25" s="83">
        <f>+C21+C14+C13+C8</f>
        <v>1115847</v>
      </c>
      <c r="D25" s="83">
        <f>+D21+D14+D13+D8</f>
        <v>0</v>
      </c>
      <c r="E25" s="83">
        <f>+E21+E14+E13+E8</f>
        <v>1550583</v>
      </c>
    </row>
  </sheetData>
  <sheetProtection/>
  <mergeCells count="1">
    <mergeCell ref="D5:E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zoomScalePageLayoutView="0" workbookViewId="0" topLeftCell="A1">
      <selection activeCell="A2" sqref="A2:E44"/>
    </sheetView>
  </sheetViews>
  <sheetFormatPr defaultColWidth="9.140625" defaultRowHeight="12.75"/>
  <cols>
    <col min="1" max="1" width="6.57421875" style="0" customWidth="1"/>
    <col min="2" max="2" width="44.00390625" style="0" customWidth="1"/>
    <col min="3" max="3" width="14.00390625" style="45" customWidth="1"/>
    <col min="4" max="4" width="3.140625" style="45" customWidth="1"/>
    <col min="5" max="5" width="14.00390625" style="45" customWidth="1"/>
    <col min="6" max="6" width="13.28125" style="56" customWidth="1"/>
  </cols>
  <sheetData>
    <row r="1" spans="5:6" ht="15">
      <c r="E1" s="46"/>
      <c r="F1" s="46"/>
    </row>
    <row r="2" spans="1:6" s="48" customFormat="1" ht="27" customHeight="1">
      <c r="A2" s="97" t="s">
        <v>180</v>
      </c>
      <c r="B2" s="97"/>
      <c r="C2" s="97"/>
      <c r="D2" s="97"/>
      <c r="E2" s="97"/>
      <c r="F2" s="47"/>
    </row>
    <row r="3" spans="1:6" s="48" customFormat="1" ht="14.25" customHeight="1">
      <c r="A3" s="49"/>
      <c r="B3" s="49"/>
      <c r="C3" s="49"/>
      <c r="D3" s="49"/>
      <c r="E3" s="49"/>
      <c r="F3" s="50"/>
    </row>
    <row r="4" spans="1:6" s="53" customFormat="1" ht="16.5" customHeight="1">
      <c r="A4" s="98" t="s">
        <v>51</v>
      </c>
      <c r="B4" s="98"/>
      <c r="C4" s="51" t="s">
        <v>181</v>
      </c>
      <c r="D4" s="51"/>
      <c r="E4" s="51" t="s">
        <v>182</v>
      </c>
      <c r="F4" s="52"/>
    </row>
    <row r="5" spans="1:5" ht="11.25" customHeight="1">
      <c r="A5" s="98"/>
      <c r="B5" s="98"/>
      <c r="C5" s="54">
        <f>'[2]MLE'!D10</f>
        <v>37256</v>
      </c>
      <c r="D5" s="55"/>
      <c r="E5" s="54">
        <f>'[2]MLE'!F10</f>
        <v>37621</v>
      </c>
    </row>
    <row r="6" s="57" customFormat="1" ht="1.5" customHeight="1">
      <c r="F6" s="45"/>
    </row>
    <row r="7" s="57" customFormat="1" ht="3" customHeight="1">
      <c r="F7" s="45"/>
    </row>
    <row r="8" spans="1:6" s="59" customFormat="1" ht="15.75">
      <c r="A8" s="58" t="s">
        <v>183</v>
      </c>
      <c r="C8" s="46"/>
      <c r="D8" s="46"/>
      <c r="E8" s="46"/>
      <c r="F8" s="60"/>
    </row>
    <row r="9" spans="2:5" ht="19.5" customHeight="1">
      <c r="B9" s="61" t="s">
        <v>184</v>
      </c>
      <c r="C9" s="63">
        <f>eszköz!C7/eszköz!C$44</f>
        <v>0.007117463236447291</v>
      </c>
      <c r="E9" s="63">
        <f>eszköz!E7/eszköz!E$44</f>
        <v>0.018471761911487486</v>
      </c>
    </row>
    <row r="10" ht="19.5" customHeight="1">
      <c r="B10" s="62" t="s">
        <v>185</v>
      </c>
    </row>
    <row r="12" spans="1:2" ht="15.75">
      <c r="A12" s="58" t="s">
        <v>186</v>
      </c>
      <c r="B12" s="59"/>
    </row>
    <row r="13" spans="2:5" ht="19.5" customHeight="1">
      <c r="B13" s="61" t="s">
        <v>187</v>
      </c>
      <c r="C13" s="65">
        <f>(eszköz!C22+eszköz!C41)/eszköz!C$44</f>
        <v>0.9928825367635528</v>
      </c>
      <c r="E13" s="65">
        <f>(eszköz!E22+eszköz!E41)/eszköz!E$44</f>
        <v>0.9815282380885125</v>
      </c>
    </row>
    <row r="14" ht="19.5" customHeight="1">
      <c r="B14" s="62" t="s">
        <v>185</v>
      </c>
    </row>
    <row r="16" spans="1:2" ht="15.75">
      <c r="A16" s="58" t="s">
        <v>188</v>
      </c>
      <c r="B16" s="59"/>
    </row>
    <row r="17" spans="2:5" ht="19.5" customHeight="1">
      <c r="B17" s="61" t="s">
        <v>189</v>
      </c>
      <c r="C17" s="65">
        <f>forrás!C8/forrás!C25</f>
        <v>0.9873952253310714</v>
      </c>
      <c r="E17" s="65">
        <f>forrás!E8/forrás!E25</f>
        <v>0.9942744116245309</v>
      </c>
    </row>
    <row r="18" spans="2:5" ht="19.5" customHeight="1">
      <c r="B18" s="62" t="s">
        <v>190</v>
      </c>
      <c r="E18" s="64"/>
    </row>
    <row r="20" spans="1:2" ht="15.75">
      <c r="A20" s="58" t="s">
        <v>191</v>
      </c>
      <c r="B20" s="59"/>
    </row>
    <row r="21" spans="1:2" ht="15.75">
      <c r="A21" s="58" t="s">
        <v>192</v>
      </c>
      <c r="B21" s="59"/>
    </row>
    <row r="22" spans="2:5" ht="19.5" customHeight="1">
      <c r="B22" s="61" t="s">
        <v>193</v>
      </c>
      <c r="C22" s="65">
        <f>eredménykim!C40/forrás!C8</f>
        <v>0.38214093169066116</v>
      </c>
      <c r="E22" s="65">
        <f>eredménykim!E40/forrás!E8</f>
        <v>0.28534836431094146</v>
      </c>
    </row>
    <row r="23" ht="19.5" customHeight="1">
      <c r="B23" s="62" t="s">
        <v>189</v>
      </c>
    </row>
    <row r="25" spans="1:2" ht="15.75">
      <c r="A25" s="58" t="s">
        <v>194</v>
      </c>
      <c r="B25" s="59"/>
    </row>
    <row r="26" spans="2:5" ht="19.5" customHeight="1">
      <c r="B26" s="61" t="s">
        <v>195</v>
      </c>
      <c r="C26" s="65">
        <f>forrás!C14/forrás!C25</f>
        <v>0.010548937264696683</v>
      </c>
      <c r="E26" s="65">
        <f>forrás!E14/forrás!E25</f>
        <v>0.003939808446242478</v>
      </c>
    </row>
    <row r="27" ht="19.5" customHeight="1">
      <c r="B27" s="62" t="s">
        <v>196</v>
      </c>
    </row>
    <row r="29" spans="1:2" ht="15.75">
      <c r="A29" s="58" t="s">
        <v>197</v>
      </c>
      <c r="B29" s="59"/>
    </row>
    <row r="30" spans="2:5" ht="18.75" customHeight="1">
      <c r="B30" s="61" t="s">
        <v>198</v>
      </c>
      <c r="C30" s="65">
        <f>forrás!C8/eszköz!C7</f>
        <v>138.72853185595568</v>
      </c>
      <c r="E30" s="65">
        <f>forrás!E8/eszköz!E7</f>
        <v>53.82672299420432</v>
      </c>
    </row>
    <row r="31" ht="18.75" customHeight="1">
      <c r="B31" s="62" t="s">
        <v>199</v>
      </c>
    </row>
    <row r="33" spans="1:2" ht="15.75">
      <c r="A33" s="58" t="s">
        <v>200</v>
      </c>
      <c r="B33" s="59"/>
    </row>
    <row r="34" spans="2:5" ht="19.5" customHeight="1">
      <c r="B34" s="61" t="s">
        <v>201</v>
      </c>
      <c r="C34" s="65">
        <f>eszköz!C22/forrás!C16</f>
        <v>91.42681165576417</v>
      </c>
      <c r="E34" s="65">
        <f>eszköz!E22/forrás!E16</f>
        <v>241.38533311507612</v>
      </c>
    </row>
    <row r="35" ht="19.5" customHeight="1">
      <c r="B35" s="62" t="s">
        <v>202</v>
      </c>
    </row>
    <row r="37" spans="1:2" ht="15.75">
      <c r="A37" s="58" t="s">
        <v>205</v>
      </c>
      <c r="B37" s="59"/>
    </row>
    <row r="38" spans="2:5" ht="19.5" customHeight="1">
      <c r="B38" s="61" t="s">
        <v>193</v>
      </c>
      <c r="C38" s="65">
        <f>eredménykim!C40/eredménykim!C12</f>
        <v>1.055849936679498</v>
      </c>
      <c r="E38" s="65">
        <f>eredménykim!E40/eredménykim!E12</f>
        <v>1.0732734959952572</v>
      </c>
    </row>
    <row r="39" ht="19.5" customHeight="1">
      <c r="B39" s="62" t="s">
        <v>206</v>
      </c>
    </row>
    <row r="42" spans="1:2" ht="15.75">
      <c r="A42" s="58" t="s">
        <v>203</v>
      </c>
      <c r="B42" s="59"/>
    </row>
    <row r="43" spans="2:5" ht="12.75">
      <c r="B43" s="61" t="s">
        <v>193</v>
      </c>
      <c r="C43" s="65">
        <f>eredménykim!C40/eszköz!C44</f>
        <v>0.3773241313549259</v>
      </c>
      <c r="E43" s="65">
        <f>eredménykim!E40/eszköz!E44</f>
        <v>0.2837145770332836</v>
      </c>
    </row>
    <row r="44" ht="12.75">
      <c r="B44" s="62" t="s">
        <v>204</v>
      </c>
    </row>
  </sheetData>
  <sheetProtection/>
  <mergeCells count="2">
    <mergeCell ref="A2:E2"/>
    <mergeCell ref="A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7"/>
  <sheetViews>
    <sheetView showGridLines="0" zoomScale="115" zoomScaleNormal="115" zoomScalePageLayoutView="0" workbookViewId="0" topLeftCell="A1">
      <selection activeCell="A3" sqref="A3:E40"/>
    </sheetView>
  </sheetViews>
  <sheetFormatPr defaultColWidth="9.140625" defaultRowHeight="12.75"/>
  <cols>
    <col min="1" max="1" width="6.00390625" style="1" customWidth="1"/>
    <col min="2" max="2" width="49.57421875" style="1" customWidth="1"/>
    <col min="3" max="4" width="12.8515625" style="1" customWidth="1"/>
    <col min="5" max="5" width="12.57421875" style="1" customWidth="1"/>
    <col min="6" max="16384" width="9.140625" style="1" customWidth="1"/>
  </cols>
  <sheetData>
    <row r="1" spans="2:5" ht="26.25" customHeight="1" thickBot="1">
      <c r="B1" s="16" t="s">
        <v>51</v>
      </c>
      <c r="E1" s="2"/>
    </row>
    <row r="2" spans="2:5" ht="34.5" customHeight="1">
      <c r="B2" s="3"/>
      <c r="C2" s="4"/>
      <c r="D2" s="4"/>
      <c r="E2" s="4"/>
    </row>
    <row r="3" spans="1:5" ht="28.5" customHeight="1">
      <c r="A3" s="11" t="s">
        <v>110</v>
      </c>
      <c r="B3" s="5"/>
      <c r="C3" s="6"/>
      <c r="D3" s="6"/>
      <c r="E3" s="6"/>
    </row>
    <row r="4" spans="1:5" ht="28.5" customHeight="1">
      <c r="A4" s="11"/>
      <c r="B4" s="5"/>
      <c r="C4" s="6"/>
      <c r="D4" s="6"/>
      <c r="E4" s="6"/>
    </row>
    <row r="5" spans="2:5" ht="15.75">
      <c r="B5" s="7"/>
      <c r="D5" s="96" t="s">
        <v>71</v>
      </c>
      <c r="E5" s="96"/>
    </row>
    <row r="6" spans="1:5" ht="25.5">
      <c r="A6" s="66" t="s">
        <v>0</v>
      </c>
      <c r="B6" s="68" t="s">
        <v>87</v>
      </c>
      <c r="C6" s="68" t="s">
        <v>77</v>
      </c>
      <c r="D6" s="68" t="s">
        <v>52</v>
      </c>
      <c r="E6" s="68" t="s">
        <v>53</v>
      </c>
    </row>
    <row r="7" spans="1:5" ht="12.75">
      <c r="A7" s="70" t="s">
        <v>2</v>
      </c>
      <c r="B7" s="71" t="s">
        <v>3</v>
      </c>
      <c r="C7" s="70" t="s">
        <v>4</v>
      </c>
      <c r="D7" s="70" t="s">
        <v>5</v>
      </c>
      <c r="E7" s="70" t="s">
        <v>6</v>
      </c>
    </row>
    <row r="8" spans="1:5" ht="12.75" customHeight="1">
      <c r="A8" s="73" t="s">
        <v>7</v>
      </c>
      <c r="B8" s="76" t="s">
        <v>88</v>
      </c>
      <c r="C8" s="77">
        <v>398765</v>
      </c>
      <c r="D8" s="77">
        <v>0</v>
      </c>
      <c r="E8" s="77">
        <v>409824</v>
      </c>
    </row>
    <row r="9" spans="1:5" ht="12.75" customHeight="1">
      <c r="A9" s="73" t="s">
        <v>9</v>
      </c>
      <c r="B9" s="76" t="s">
        <v>142</v>
      </c>
      <c r="C9" s="77">
        <v>398765</v>
      </c>
      <c r="D9" s="77">
        <v>0</v>
      </c>
      <c r="E9" s="77">
        <v>409824</v>
      </c>
    </row>
    <row r="10" spans="1:5" ht="12.75">
      <c r="A10" s="73" t="s">
        <v>11</v>
      </c>
      <c r="B10" s="76" t="s">
        <v>89</v>
      </c>
      <c r="C10" s="77">
        <v>0</v>
      </c>
      <c r="D10" s="77">
        <v>0</v>
      </c>
      <c r="E10" s="77">
        <v>65</v>
      </c>
    </row>
    <row r="11" spans="1:5" ht="12.75">
      <c r="A11" s="73" t="s">
        <v>12</v>
      </c>
      <c r="B11" s="76" t="s">
        <v>90</v>
      </c>
      <c r="C11" s="77">
        <v>0</v>
      </c>
      <c r="D11" s="80">
        <v>0</v>
      </c>
      <c r="E11" s="77"/>
    </row>
    <row r="12" spans="1:5" ht="19.5" customHeight="1">
      <c r="A12" s="73" t="s">
        <v>13</v>
      </c>
      <c r="B12" s="74" t="s">
        <v>143</v>
      </c>
      <c r="C12" s="83">
        <f>SUM(C8:C11)-C9</f>
        <v>398765</v>
      </c>
      <c r="D12" s="83">
        <f>SUM(D8:D11)-D9</f>
        <v>0</v>
      </c>
      <c r="E12" s="83">
        <f>SUM(E8:E11)-E9</f>
        <v>409889</v>
      </c>
    </row>
    <row r="13" spans="1:5" ht="12.75">
      <c r="A13" s="73" t="s">
        <v>15</v>
      </c>
      <c r="B13" s="74" t="s">
        <v>144</v>
      </c>
      <c r="C13" s="75">
        <v>61246</v>
      </c>
      <c r="D13" s="75">
        <f>SUM(D14:D15)</f>
        <v>0</v>
      </c>
      <c r="E13" s="75">
        <v>73671</v>
      </c>
    </row>
    <row r="14" spans="1:5" ht="12.75">
      <c r="A14" s="73" t="s">
        <v>16</v>
      </c>
      <c r="B14" s="76" t="s">
        <v>145</v>
      </c>
      <c r="C14" s="77">
        <v>0</v>
      </c>
      <c r="D14" s="80">
        <v>0</v>
      </c>
      <c r="E14" s="77">
        <v>310</v>
      </c>
    </row>
    <row r="15" spans="1:5" ht="25.5">
      <c r="A15" s="73" t="s">
        <v>17</v>
      </c>
      <c r="B15" s="76" t="s">
        <v>128</v>
      </c>
      <c r="C15" s="80">
        <v>0</v>
      </c>
      <c r="D15" s="80">
        <v>0</v>
      </c>
      <c r="E15" s="80">
        <v>0</v>
      </c>
    </row>
    <row r="16" spans="1:5" ht="12.75">
      <c r="A16" s="81" t="s">
        <v>18</v>
      </c>
      <c r="B16" s="76" t="s">
        <v>129</v>
      </c>
      <c r="C16" s="80">
        <f>SUM(C17:C18)</f>
        <v>0</v>
      </c>
      <c r="D16" s="80">
        <f>SUM(D17:D18)</f>
        <v>0</v>
      </c>
      <c r="E16" s="80">
        <v>0</v>
      </c>
    </row>
    <row r="17" spans="1:5" ht="25.5">
      <c r="A17" s="81" t="s">
        <v>19</v>
      </c>
      <c r="B17" s="76" t="s">
        <v>130</v>
      </c>
      <c r="C17" s="77">
        <v>0</v>
      </c>
      <c r="D17" s="80">
        <v>0</v>
      </c>
      <c r="E17" s="77">
        <v>0</v>
      </c>
    </row>
    <row r="18" spans="1:5" ht="25.5">
      <c r="A18" s="81" t="s">
        <v>20</v>
      </c>
      <c r="B18" s="76" t="s">
        <v>131</v>
      </c>
      <c r="C18" s="77">
        <v>0</v>
      </c>
      <c r="D18" s="80">
        <v>0</v>
      </c>
      <c r="E18" s="77">
        <v>0</v>
      </c>
    </row>
    <row r="19" spans="1:5" ht="20.25" customHeight="1">
      <c r="A19" s="81" t="s">
        <v>21</v>
      </c>
      <c r="B19" s="74" t="s">
        <v>147</v>
      </c>
      <c r="C19" s="83">
        <f>SUM(C15:C18)</f>
        <v>0</v>
      </c>
      <c r="D19" s="83">
        <f>SUM(D15:D18)</f>
        <v>0</v>
      </c>
      <c r="E19" s="83">
        <v>0</v>
      </c>
    </row>
    <row r="20" spans="1:5" ht="12.75">
      <c r="A20" s="81" t="s">
        <v>23</v>
      </c>
      <c r="B20" s="76" t="s">
        <v>132</v>
      </c>
      <c r="C20" s="77">
        <v>34336</v>
      </c>
      <c r="D20" s="80">
        <v>0</v>
      </c>
      <c r="E20" s="77">
        <v>35921</v>
      </c>
    </row>
    <row r="21" spans="1:5" ht="12.75">
      <c r="A21" s="81" t="s">
        <v>24</v>
      </c>
      <c r="B21" s="76" t="s">
        <v>133</v>
      </c>
      <c r="C21" s="80">
        <v>85172</v>
      </c>
      <c r="D21" s="80">
        <v>0</v>
      </c>
      <c r="E21" s="80">
        <v>93260</v>
      </c>
    </row>
    <row r="22" spans="1:5" ht="12.75">
      <c r="A22" s="81" t="s">
        <v>25</v>
      </c>
      <c r="B22" s="76" t="s">
        <v>134</v>
      </c>
      <c r="C22" s="80">
        <v>2489</v>
      </c>
      <c r="D22" s="80">
        <v>0</v>
      </c>
      <c r="E22" s="80">
        <v>4669</v>
      </c>
    </row>
    <row r="23" spans="1:5" s="10" customFormat="1" ht="12.75">
      <c r="A23" s="84" t="s">
        <v>26</v>
      </c>
      <c r="B23" s="74" t="s">
        <v>173</v>
      </c>
      <c r="C23" s="83">
        <f>SUM(C20:C22)</f>
        <v>121997</v>
      </c>
      <c r="D23" s="83">
        <f>SUM(D20:D22)</f>
        <v>0</v>
      </c>
      <c r="E23" s="83">
        <f>SUM(E20:E22)</f>
        <v>133850</v>
      </c>
    </row>
    <row r="24" spans="1:5" s="10" customFormat="1" ht="12.75">
      <c r="A24" s="84" t="s">
        <v>27</v>
      </c>
      <c r="B24" s="74" t="s">
        <v>135</v>
      </c>
      <c r="C24" s="75">
        <v>38</v>
      </c>
      <c r="D24" s="83"/>
      <c r="E24" s="75">
        <v>4479</v>
      </c>
    </row>
    <row r="25" spans="1:5" ht="12.75">
      <c r="A25" s="81" t="s">
        <v>28</v>
      </c>
      <c r="B25" s="76" t="s">
        <v>146</v>
      </c>
      <c r="C25" s="80">
        <v>0</v>
      </c>
      <c r="D25" s="80">
        <v>0</v>
      </c>
      <c r="E25" s="80"/>
    </row>
    <row r="26" spans="1:5" s="10" customFormat="1" ht="19.5" customHeight="1">
      <c r="A26" s="84" t="s">
        <v>30</v>
      </c>
      <c r="B26" s="74" t="s">
        <v>154</v>
      </c>
      <c r="C26" s="83">
        <f>C12+C13-C19-C23-C24</f>
        <v>337976</v>
      </c>
      <c r="D26" s="83">
        <f>D12+D13-D19-D23-D24</f>
        <v>0</v>
      </c>
      <c r="E26" s="83">
        <f>E12+E13-E19-E23-E24</f>
        <v>345231</v>
      </c>
    </row>
    <row r="27" spans="1:5" s="10" customFormat="1" ht="12.75">
      <c r="A27" s="81" t="s">
        <v>91</v>
      </c>
      <c r="B27" s="76" t="s">
        <v>136</v>
      </c>
      <c r="C27" s="77">
        <v>0</v>
      </c>
      <c r="D27" s="80">
        <v>0</v>
      </c>
      <c r="E27" s="77">
        <v>0</v>
      </c>
    </row>
    <row r="28" spans="1:5" s="10" customFormat="1" ht="12.75">
      <c r="A28" s="81" t="s">
        <v>92</v>
      </c>
      <c r="B28" s="76" t="s">
        <v>137</v>
      </c>
      <c r="C28" s="77">
        <v>71404</v>
      </c>
      <c r="D28" s="80">
        <v>0</v>
      </c>
      <c r="E28" s="77">
        <v>98403</v>
      </c>
    </row>
    <row r="29" spans="1:5" s="10" customFormat="1" ht="12.75">
      <c r="A29" s="81" t="s">
        <v>93</v>
      </c>
      <c r="B29" s="76" t="s">
        <v>138</v>
      </c>
      <c r="C29" s="77">
        <v>8814</v>
      </c>
      <c r="D29" s="80">
        <v>0</v>
      </c>
      <c r="E29" s="77">
        <v>18262</v>
      </c>
    </row>
    <row r="30" spans="1:5" s="10" customFormat="1" ht="19.5" customHeight="1">
      <c r="A30" s="84" t="s">
        <v>94</v>
      </c>
      <c r="B30" s="74" t="s">
        <v>174</v>
      </c>
      <c r="C30" s="83">
        <f>SUM(C27:C29)</f>
        <v>80218</v>
      </c>
      <c r="D30" s="83">
        <f>SUM(D27:D29)</f>
        <v>0</v>
      </c>
      <c r="E30" s="83">
        <f>SUM(E27:E29)</f>
        <v>116665</v>
      </c>
    </row>
    <row r="31" spans="1:5" s="10" customFormat="1" ht="12.75" customHeight="1">
      <c r="A31" s="81" t="s">
        <v>32</v>
      </c>
      <c r="B31" s="76" t="s">
        <v>139</v>
      </c>
      <c r="C31" s="77">
        <v>0</v>
      </c>
      <c r="D31" s="80">
        <v>0</v>
      </c>
      <c r="E31" s="77"/>
    </row>
    <row r="32" spans="1:5" ht="12.75" customHeight="1">
      <c r="A32" s="81" t="s">
        <v>33</v>
      </c>
      <c r="B32" s="76" t="s">
        <v>140</v>
      </c>
      <c r="C32" s="77">
        <v>0</v>
      </c>
      <c r="D32" s="77">
        <v>0</v>
      </c>
      <c r="E32" s="77">
        <v>21973</v>
      </c>
    </row>
    <row r="33" spans="1:5" ht="12.75" customHeight="1">
      <c r="A33" s="81" t="s">
        <v>95</v>
      </c>
      <c r="B33" s="76" t="s">
        <v>141</v>
      </c>
      <c r="C33" s="77">
        <v>-3630</v>
      </c>
      <c r="D33" s="80"/>
      <c r="E33" s="77"/>
    </row>
    <row r="34" spans="1:5" ht="12.75" customHeight="1">
      <c r="A34" s="85" t="s">
        <v>34</v>
      </c>
      <c r="B34" s="76" t="s">
        <v>153</v>
      </c>
      <c r="C34" s="80">
        <v>788</v>
      </c>
      <c r="D34" s="80">
        <v>0</v>
      </c>
      <c r="E34" s="80"/>
    </row>
    <row r="35" spans="1:5" s="10" customFormat="1" ht="20.25" customHeight="1">
      <c r="A35" s="84" t="s">
        <v>35</v>
      </c>
      <c r="B35" s="74" t="s">
        <v>175</v>
      </c>
      <c r="C35" s="83">
        <f>SUM(C31:C34)</f>
        <v>-2842</v>
      </c>
      <c r="D35" s="83">
        <f>SUM(D31:D34)</f>
        <v>0</v>
      </c>
      <c r="E35" s="83">
        <f>SUM(E31:E34)</f>
        <v>21973</v>
      </c>
    </row>
    <row r="36" spans="1:5" s="10" customFormat="1" ht="20.25" customHeight="1">
      <c r="A36" s="84" t="s">
        <v>36</v>
      </c>
      <c r="B36" s="74" t="s">
        <v>148</v>
      </c>
      <c r="C36" s="83">
        <f>C30-C35</f>
        <v>83060</v>
      </c>
      <c r="D36" s="83">
        <f>D30-D35</f>
        <v>0</v>
      </c>
      <c r="E36" s="83">
        <f>E30-E35</f>
        <v>94692</v>
      </c>
    </row>
    <row r="37" spans="1:5" s="10" customFormat="1" ht="20.25" customHeight="1">
      <c r="A37" s="84" t="s">
        <v>37</v>
      </c>
      <c r="B37" s="74" t="s">
        <v>149</v>
      </c>
      <c r="C37" s="75">
        <v>0</v>
      </c>
      <c r="D37" s="75">
        <v>0</v>
      </c>
      <c r="E37" s="75">
        <v>0</v>
      </c>
    </row>
    <row r="38" spans="1:6" s="42" customFormat="1" ht="20.25" customHeight="1">
      <c r="A38" s="84" t="s">
        <v>38</v>
      </c>
      <c r="B38" s="74" t="s">
        <v>150</v>
      </c>
      <c r="C38" s="83">
        <v>0</v>
      </c>
      <c r="D38" s="83">
        <f>+D37+D34</f>
        <v>0</v>
      </c>
      <c r="E38" s="83">
        <v>0</v>
      </c>
      <c r="F38" s="43"/>
    </row>
    <row r="39" spans="1:5" s="10" customFormat="1" ht="20.25" customHeight="1">
      <c r="A39" s="84" t="s">
        <v>39</v>
      </c>
      <c r="B39" s="74" t="s">
        <v>151</v>
      </c>
      <c r="C39" s="83">
        <f>C37-C38</f>
        <v>0</v>
      </c>
      <c r="D39" s="83">
        <f>D37-D38</f>
        <v>0</v>
      </c>
      <c r="E39" s="83">
        <v>0</v>
      </c>
    </row>
    <row r="40" spans="1:6" s="42" customFormat="1" ht="20.25" customHeight="1">
      <c r="A40" s="86" t="s">
        <v>155</v>
      </c>
      <c r="B40" s="42" t="s">
        <v>152</v>
      </c>
      <c r="C40" s="87">
        <f>C26+C36+C39</f>
        <v>421036</v>
      </c>
      <c r="D40" s="87">
        <f>D26+D36+D39</f>
        <v>0</v>
      </c>
      <c r="E40" s="87">
        <f>E26+E36+E39</f>
        <v>439923</v>
      </c>
      <c r="F40" s="43"/>
    </row>
    <row r="47" ht="11.25" customHeight="1"/>
    <row r="94" spans="1:3" ht="12.75">
      <c r="A94" s="44"/>
      <c r="B94" s="44"/>
      <c r="C94" s="44"/>
    </row>
    <row r="95" spans="1:3" ht="12.75">
      <c r="A95" s="44"/>
      <c r="B95" s="44"/>
      <c r="C95" s="44"/>
    </row>
    <row r="96" spans="1:3" ht="12.75">
      <c r="A96" s="44"/>
      <c r="B96" s="44"/>
      <c r="C96" s="44"/>
    </row>
    <row r="97" spans="1:3" ht="12.75">
      <c r="A97" s="44"/>
      <c r="B97" s="44"/>
      <c r="C97" s="44"/>
    </row>
    <row r="98" spans="1:3" ht="12.75">
      <c r="A98" s="44"/>
      <c r="B98" s="44"/>
      <c r="C98" s="44"/>
    </row>
    <row r="99" spans="1:3" ht="12.75">
      <c r="A99" s="44"/>
      <c r="B99" s="44"/>
      <c r="C99" s="44"/>
    </row>
    <row r="100" spans="1:3" ht="12.75">
      <c r="A100" s="44"/>
      <c r="B100" s="44"/>
      <c r="C100" s="44"/>
    </row>
    <row r="101" spans="1:3" ht="12.75">
      <c r="A101" s="44"/>
      <c r="B101" s="44"/>
      <c r="C101" s="44"/>
    </row>
    <row r="102" spans="1:3" ht="12.75">
      <c r="A102" s="44"/>
      <c r="B102" s="44"/>
      <c r="C102" s="44"/>
    </row>
    <row r="103" spans="1:3" ht="12.75">
      <c r="A103" s="44"/>
      <c r="B103" s="44"/>
      <c r="C103" s="44"/>
    </row>
    <row r="104" spans="1:3" ht="12.75">
      <c r="A104" s="44"/>
      <c r="B104" s="44"/>
      <c r="C104" s="44"/>
    </row>
    <row r="105" spans="1:3" ht="12.75">
      <c r="A105" s="44"/>
      <c r="B105" s="44"/>
      <c r="C105" s="44"/>
    </row>
    <row r="106" spans="1:3" ht="12.75">
      <c r="A106" s="44"/>
      <c r="B106" s="44"/>
      <c r="C106" s="44"/>
    </row>
    <row r="107" spans="1:3" ht="12.75">
      <c r="A107" s="44"/>
      <c r="B107" s="44"/>
      <c r="C107" s="44"/>
    </row>
  </sheetData>
  <sheetProtection/>
  <mergeCells count="1">
    <mergeCell ref="D5:E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Sedgwick Noble Lowndes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Karikas Judit</dc:creator>
  <cp:keywords/>
  <dc:description/>
  <cp:lastModifiedBy>mihalyine</cp:lastModifiedBy>
  <cp:lastPrinted>2010-04-01T09:28:31Z</cp:lastPrinted>
  <dcterms:created xsi:type="dcterms:W3CDTF">1999-03-03T12:53:04Z</dcterms:created>
  <dcterms:modified xsi:type="dcterms:W3CDTF">2010-04-01T09:52:03Z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